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hmann-my.sharepoint.com/personal/kristin_desjardins_rehmann_com/Documents/Monroe/"/>
    </mc:Choice>
  </mc:AlternateContent>
  <xr:revisionPtr revIDLastSave="32" documentId="8_{E23C7D3A-D20B-432F-92F8-EDFDFF58939A}" xr6:coauthVersionLast="47" xr6:coauthVersionMax="47" xr10:uidLastSave="{F731F40E-465F-4D7B-BC61-3CEDFD9ADFDF}"/>
  <bookViews>
    <workbookView xWindow="28680" yWindow="-120" windowWidth="29040" windowHeight="15720" xr2:uid="{7D2150B3-08C3-4FC7-9D29-16DCA3C6F30F}"/>
  </bookViews>
  <sheets>
    <sheet name="Sheet1" sheetId="1" r:id="rId1"/>
  </sheets>
  <definedNames>
    <definedName name="_xlnm._FilterDatabase" localSheetId="0" hidden="1">Sheet1!$A$5:$D$100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96" i="1"/>
  <c r="E95" i="1"/>
  <c r="E94" i="1"/>
  <c r="E92" i="1"/>
  <c r="E93" i="1" s="1"/>
  <c r="E83" i="1"/>
  <c r="E82" i="1"/>
  <c r="E81" i="1"/>
  <c r="E80" i="1"/>
  <c r="E79" i="1"/>
  <c r="E72" i="1"/>
  <c r="E71" i="1"/>
  <c r="E70" i="1"/>
  <c r="E69" i="1"/>
  <c r="E68" i="1"/>
  <c r="E63" i="1"/>
  <c r="E62" i="1"/>
  <c r="E61" i="1"/>
  <c r="E60" i="1"/>
  <c r="E59" i="1"/>
  <c r="E57" i="1"/>
  <c r="E56" i="1"/>
  <c r="E55" i="1"/>
  <c r="E54" i="1"/>
  <c r="E53" i="1"/>
  <c r="E46" i="1"/>
  <c r="E45" i="1"/>
  <c r="E44" i="1"/>
  <c r="E43" i="1"/>
  <c r="E41" i="1"/>
  <c r="E40" i="1"/>
  <c r="E39" i="1"/>
  <c r="E38" i="1"/>
  <c r="E30" i="1"/>
  <c r="E29" i="1"/>
  <c r="E28" i="1"/>
  <c r="E27" i="1"/>
  <c r="E26" i="1"/>
  <c r="E24" i="1"/>
  <c r="E23" i="1"/>
  <c r="E22" i="1"/>
  <c r="E21" i="1"/>
</calcChain>
</file>

<file path=xl/sharedStrings.xml><?xml version="1.0" encoding="utf-8"?>
<sst xmlns="http://schemas.openxmlformats.org/spreadsheetml/2006/main" count="307" uniqueCount="138">
  <si>
    <t>Direct Staff Rates</t>
  </si>
  <si>
    <t>Service Code</t>
  </si>
  <si>
    <t>Modifier</t>
  </si>
  <si>
    <t>Service Descriptions</t>
  </si>
  <si>
    <t>Unit Type</t>
  </si>
  <si>
    <t>Monroe CMH Authority</t>
  </si>
  <si>
    <t>H0002</t>
  </si>
  <si>
    <t>H0036</t>
  </si>
  <si>
    <t>H0038</t>
  </si>
  <si>
    <t>H0039</t>
  </si>
  <si>
    <t>H2011</t>
  </si>
  <si>
    <t>H2021</t>
  </si>
  <si>
    <t>H2022</t>
  </si>
  <si>
    <t>H2023</t>
  </si>
  <si>
    <t>H2030</t>
  </si>
  <si>
    <t>S0280</t>
  </si>
  <si>
    <t>S5111</t>
  </si>
  <si>
    <t>S9482</t>
  </si>
  <si>
    <t>T1001</t>
  </si>
  <si>
    <t>T1017</t>
  </si>
  <si>
    <t>T1023</t>
  </si>
  <si>
    <t>Y1</t>
  </si>
  <si>
    <t>Y4</t>
  </si>
  <si>
    <t>ST</t>
  </si>
  <si>
    <t>Y3</t>
  </si>
  <si>
    <t>UN</t>
  </si>
  <si>
    <t>UR</t>
  </si>
  <si>
    <t>US</t>
  </si>
  <si>
    <t>HT</t>
  </si>
  <si>
    <t xml:space="preserve">H0036 </t>
  </si>
  <si>
    <t xml:space="preserve">H0038 </t>
  </si>
  <si>
    <t>UP</t>
  </si>
  <si>
    <t xml:space="preserve">H2011 </t>
  </si>
  <si>
    <t xml:space="preserve">S5111 </t>
  </si>
  <si>
    <t>Psychiatric Diagnostic Interview</t>
  </si>
  <si>
    <t>Encounter</t>
  </si>
  <si>
    <t>Psychiatric Diagnostic Interview w/Medical Services</t>
  </si>
  <si>
    <t>Individual Therapy 30 Min.</t>
  </si>
  <si>
    <t>Individual Therapy 30 Min. for Prolonged Exp Therapy</t>
  </si>
  <si>
    <t>Individual Therapy 30 Min. Samhsa approved EBP for co-occurring</t>
  </si>
  <si>
    <t>Individual Therapy 45 Min.</t>
  </si>
  <si>
    <t>Individual Therapy 60 Min.</t>
  </si>
  <si>
    <t>Individual Therapy 60 Min. Samhsa approved EBP for co-occurring</t>
  </si>
  <si>
    <t>Family Therapy client not present</t>
  </si>
  <si>
    <t>Individual Therapy 60 Min. Trauma Focused CBT</t>
  </si>
  <si>
    <t>Family Therapy with client present</t>
  </si>
  <si>
    <t>Family Therapy client not present Trauma Focused CBT</t>
  </si>
  <si>
    <t>Family Therapy with client present Trauma Focused CBT</t>
  </si>
  <si>
    <t>Multi-Family Group therapy</t>
  </si>
  <si>
    <t>Psychologicial Testing</t>
  </si>
  <si>
    <t>1st hour</t>
  </si>
  <si>
    <t>Each add hour</t>
  </si>
  <si>
    <t>Psychological Testing - 2 or more tests</t>
  </si>
  <si>
    <t>First 30 min</t>
  </si>
  <si>
    <t>Each add 30 min</t>
  </si>
  <si>
    <t>Medication Administration</t>
  </si>
  <si>
    <t>Occupational Therapy</t>
  </si>
  <si>
    <t>E/M of a new patient outpatient visit</t>
  </si>
  <si>
    <t>E/M of an Established patient outpatient visit</t>
  </si>
  <si>
    <t>Brief Screening for admission to treatment</t>
  </si>
  <si>
    <t>Home Based</t>
  </si>
  <si>
    <t>Home Based - PMTO Evidenced Based Treatment</t>
  </si>
  <si>
    <t>Per 15 Min</t>
  </si>
  <si>
    <t>Peer Support Services</t>
  </si>
  <si>
    <t>UQ</t>
  </si>
  <si>
    <t>Peer Support Services - Group 2 clients</t>
  </si>
  <si>
    <t>Peer Support Services - Group 3 clients</t>
  </si>
  <si>
    <t>Peer Support Services - Group 4 clients</t>
  </si>
  <si>
    <t>Peer Support Services - Group 5 clients</t>
  </si>
  <si>
    <t>Peer Support Services - Group 6 or more clients</t>
  </si>
  <si>
    <t>Assertive Community Treatment</t>
  </si>
  <si>
    <t>Crisis Intervention</t>
  </si>
  <si>
    <t>Mobile Crisis</t>
  </si>
  <si>
    <t>Wraparound Services</t>
  </si>
  <si>
    <t>Per Diem</t>
  </si>
  <si>
    <t>Clubhouse Services</t>
  </si>
  <si>
    <t>Health Home</t>
  </si>
  <si>
    <t>Family Training</t>
  </si>
  <si>
    <t>Family Training - Group 3 clients</t>
  </si>
  <si>
    <t>Infant Mental Health - Preventions Services Direct Model</t>
  </si>
  <si>
    <t>Nursing Assessment/Health Assessment</t>
  </si>
  <si>
    <t>Case Management</t>
  </si>
  <si>
    <t>Pre-Screening for Inpatient</t>
  </si>
  <si>
    <t>Group Therapy - 2 clients</t>
  </si>
  <si>
    <t>Group Therapy - 5 clients</t>
  </si>
  <si>
    <t>Group Therapy - 6 or more clients</t>
  </si>
  <si>
    <t>Group Therapy - 3 clients</t>
  </si>
  <si>
    <t>Group Therapy - 4 clients</t>
  </si>
  <si>
    <t>H0032</t>
  </si>
  <si>
    <t>Treatment Planning</t>
  </si>
  <si>
    <t>TS</t>
  </si>
  <si>
    <t>Treatment Plan Monitoring</t>
  </si>
  <si>
    <t>WN</t>
  </si>
  <si>
    <t>WV</t>
  </si>
  <si>
    <t xml:space="preserve">H0039 </t>
  </si>
  <si>
    <t>Assertive Community Treatment Pre-Admission Screening</t>
  </si>
  <si>
    <t>Assertive Community Treatment Family Psycho-Education</t>
  </si>
  <si>
    <t>ACT Group - 2 clients</t>
  </si>
  <si>
    <t>ACT Group - 3 clients</t>
  </si>
  <si>
    <t>ACT Group - 4 clients</t>
  </si>
  <si>
    <t>ACT Group - 5 clients</t>
  </si>
  <si>
    <t>ACT Group - 6 or more clients</t>
  </si>
  <si>
    <t>Assertive Community Treatment Co-Occurring EBP</t>
  </si>
  <si>
    <t>1Y</t>
  </si>
  <si>
    <t>Supported Emp Services - Individual Career Planning/Discovery</t>
  </si>
  <si>
    <t>2Y</t>
  </si>
  <si>
    <t>Supported Employment Services - Ind Job Development/Placement</t>
  </si>
  <si>
    <t>3Y</t>
  </si>
  <si>
    <t>Supported Employment Services - Individual Self Employed</t>
  </si>
  <si>
    <t>4Y</t>
  </si>
  <si>
    <t>Supported Employment Services - Individual Financial Planning</t>
  </si>
  <si>
    <t>H2025</t>
  </si>
  <si>
    <t>Supported Employment - Job Coaching</t>
  </si>
  <si>
    <t>Family Training - Group 2 clients</t>
  </si>
  <si>
    <t>Family Training - Group 4 clients</t>
  </si>
  <si>
    <t>Family Training - Group 5 clients</t>
  </si>
  <si>
    <t>Family Training - Group 6 or more clients</t>
  </si>
  <si>
    <t>Multi-Family Group therapy - 2 families</t>
  </si>
  <si>
    <t>Multi-Family Group therapy - 3 families</t>
  </si>
  <si>
    <t>Multi-Family Group therapy - 4 families</t>
  </si>
  <si>
    <t>Multi-Family Group therapy - 5 families</t>
  </si>
  <si>
    <t>Multi-Family Group therapy - 6 or more families</t>
  </si>
  <si>
    <t>Home Based - Co-occurring EBP</t>
  </si>
  <si>
    <t>Home Based - Group 2 clients</t>
  </si>
  <si>
    <t>Home Based - Group 3 clients</t>
  </si>
  <si>
    <t>Home Based - Group 4 clients</t>
  </si>
  <si>
    <t>Home Based - Group 5 clients</t>
  </si>
  <si>
    <t>Home Based - Group 6 or more clients</t>
  </si>
  <si>
    <t>Wraparound Services - Co-occurring EBP</t>
  </si>
  <si>
    <t>HH</t>
  </si>
  <si>
    <t>Wraparound Services - Integrated SUD/MH services</t>
  </si>
  <si>
    <t>Wraparound Services - 2 Clients</t>
  </si>
  <si>
    <t>Wraparound Services - 3 Clients</t>
  </si>
  <si>
    <t>Wraparound Services - 4 Clients</t>
  </si>
  <si>
    <t>Wraparound Services - 5 Clients</t>
  </si>
  <si>
    <t>Wraparound Services - 6 or more clients</t>
  </si>
  <si>
    <t xml:space="preserve">New FY 25 Rate </t>
  </si>
  <si>
    <t>Eff. 10/01/2024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</si>
</sst>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44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ill="1"/>
    <xf numFmtId="44" fontId="0" fillId="0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6D92F-5059-44BE-B8C0-129F11E56B79}">
  <dimension ref="A1:F100"/>
  <sheetViews>
    <sheetView tabSelected="1" topLeftCell="A15" zoomScale="150" zoomScaleNormal="150" workbookViewId="0">
      <selection activeCell="C43" sqref="C43"/>
    </sheetView>
  </sheetViews>
  <sheetFormatPr defaultRowHeight="15" x14ac:dyDescent="0.25"/>
  <cols>
    <col min="1" max="1" width="14.28515625" style="5" customWidth="1"/>
    <col min="2" max="2" width="8.85546875" bestFit="1" customWidth="1"/>
    <col min="3" max="3" width="62.140625" bestFit="1" customWidth="1"/>
    <col min="4" max="4" width="13.42578125" bestFit="1" customWidth="1"/>
    <col min="5" max="5" width="15.85546875" style="4" customWidth="1"/>
  </cols>
  <sheetData>
    <row r="1" spans="1:5" ht="18.75" x14ac:dyDescent="0.3">
      <c r="A1" s="1" t="s">
        <v>5</v>
      </c>
      <c r="B1" s="2"/>
      <c r="C1" s="3"/>
      <c r="D1" s="3"/>
    </row>
    <row r="2" spans="1:5" ht="18.75" x14ac:dyDescent="0.3">
      <c r="A2" s="1" t="s">
        <v>0</v>
      </c>
      <c r="B2" s="2"/>
      <c r="C2" s="3"/>
      <c r="D2" s="3"/>
    </row>
    <row r="3" spans="1:5" ht="18.75" x14ac:dyDescent="0.3">
      <c r="A3" s="1" t="s">
        <v>137</v>
      </c>
      <c r="B3" s="2"/>
      <c r="C3" s="3"/>
      <c r="D3" s="3"/>
    </row>
    <row r="4" spans="1:5" x14ac:dyDescent="0.25">
      <c r="B4" s="6"/>
    </row>
    <row r="5" spans="1:5" x14ac:dyDescent="0.25">
      <c r="A5" s="7" t="s">
        <v>1</v>
      </c>
      <c r="B5" s="8" t="s">
        <v>2</v>
      </c>
      <c r="C5" s="9" t="s">
        <v>3</v>
      </c>
      <c r="D5" s="9" t="s">
        <v>4</v>
      </c>
      <c r="E5" s="4" t="s">
        <v>136</v>
      </c>
    </row>
    <row r="6" spans="1:5" x14ac:dyDescent="0.25">
      <c r="A6" s="5">
        <v>90791</v>
      </c>
      <c r="C6" t="s">
        <v>34</v>
      </c>
      <c r="D6" t="s">
        <v>35</v>
      </c>
      <c r="E6" s="4">
        <v>560.34</v>
      </c>
    </row>
    <row r="7" spans="1:5" x14ac:dyDescent="0.25">
      <c r="A7" s="5">
        <v>90792</v>
      </c>
      <c r="C7" t="s">
        <v>36</v>
      </c>
      <c r="D7" t="s">
        <v>35</v>
      </c>
      <c r="E7" s="4">
        <v>1489.65</v>
      </c>
    </row>
    <row r="8" spans="1:5" x14ac:dyDescent="0.25">
      <c r="A8" s="5">
        <v>90832</v>
      </c>
      <c r="C8" t="s">
        <v>37</v>
      </c>
      <c r="D8" t="s">
        <v>35</v>
      </c>
      <c r="E8" s="4">
        <v>303.41000000000003</v>
      </c>
    </row>
    <row r="9" spans="1:5" x14ac:dyDescent="0.25">
      <c r="A9" s="5">
        <v>90832</v>
      </c>
      <c r="B9" t="s">
        <v>21</v>
      </c>
      <c r="C9" t="s">
        <v>38</v>
      </c>
      <c r="D9" t="s">
        <v>35</v>
      </c>
      <c r="E9" s="4">
        <v>303.41000000000003</v>
      </c>
    </row>
    <row r="10" spans="1:5" x14ac:dyDescent="0.25">
      <c r="A10" s="5">
        <v>90832</v>
      </c>
      <c r="B10" t="s">
        <v>22</v>
      </c>
      <c r="C10" t="s">
        <v>39</v>
      </c>
      <c r="D10" t="s">
        <v>35</v>
      </c>
      <c r="E10" s="4">
        <v>303.41000000000003</v>
      </c>
    </row>
    <row r="11" spans="1:5" x14ac:dyDescent="0.25">
      <c r="A11" s="5">
        <v>90834</v>
      </c>
      <c r="C11" t="s">
        <v>40</v>
      </c>
      <c r="D11" t="s">
        <v>35</v>
      </c>
      <c r="E11" s="4">
        <v>459.64</v>
      </c>
    </row>
    <row r="12" spans="1:5" x14ac:dyDescent="0.25">
      <c r="A12" s="5">
        <v>90834</v>
      </c>
      <c r="B12" t="s">
        <v>23</v>
      </c>
      <c r="C12" t="s">
        <v>40</v>
      </c>
      <c r="D12" t="s">
        <v>35</v>
      </c>
      <c r="E12" s="4">
        <v>459.64</v>
      </c>
    </row>
    <row r="13" spans="1:5" x14ac:dyDescent="0.25">
      <c r="A13" s="5">
        <v>90837</v>
      </c>
      <c r="C13" t="s">
        <v>41</v>
      </c>
      <c r="D13" t="s">
        <v>35</v>
      </c>
      <c r="E13" s="4">
        <v>626.38</v>
      </c>
    </row>
    <row r="14" spans="1:5" x14ac:dyDescent="0.25">
      <c r="A14" s="5">
        <v>90837</v>
      </c>
      <c r="B14" t="s">
        <v>23</v>
      </c>
      <c r="C14" t="s">
        <v>44</v>
      </c>
      <c r="D14" t="s">
        <v>35</v>
      </c>
      <c r="E14" s="4">
        <v>626.38</v>
      </c>
    </row>
    <row r="15" spans="1:5" x14ac:dyDescent="0.25">
      <c r="A15" s="5">
        <v>90837</v>
      </c>
      <c r="B15" t="s">
        <v>22</v>
      </c>
      <c r="C15" t="s">
        <v>42</v>
      </c>
      <c r="D15" t="s">
        <v>35</v>
      </c>
      <c r="E15" s="4">
        <v>626.38</v>
      </c>
    </row>
    <row r="16" spans="1:5" x14ac:dyDescent="0.25">
      <c r="A16" s="5">
        <v>90846</v>
      </c>
      <c r="C16" t="s">
        <v>43</v>
      </c>
      <c r="D16" t="s">
        <v>35</v>
      </c>
      <c r="E16" s="4">
        <v>622.23</v>
      </c>
    </row>
    <row r="17" spans="1:6" x14ac:dyDescent="0.25">
      <c r="A17" s="5">
        <v>90846</v>
      </c>
      <c r="B17" t="s">
        <v>23</v>
      </c>
      <c r="C17" t="s">
        <v>46</v>
      </c>
      <c r="D17" t="s">
        <v>35</v>
      </c>
      <c r="E17" s="4">
        <v>622.23</v>
      </c>
    </row>
    <row r="18" spans="1:6" x14ac:dyDescent="0.25">
      <c r="A18" s="5">
        <v>90847</v>
      </c>
      <c r="C18" t="s">
        <v>45</v>
      </c>
      <c r="D18" t="s">
        <v>35</v>
      </c>
      <c r="E18" s="4">
        <v>601.58000000000004</v>
      </c>
    </row>
    <row r="19" spans="1:6" x14ac:dyDescent="0.25">
      <c r="A19" s="5">
        <v>90847</v>
      </c>
      <c r="B19" t="s">
        <v>23</v>
      </c>
      <c r="C19" t="s">
        <v>47</v>
      </c>
      <c r="D19" t="s">
        <v>35</v>
      </c>
      <c r="E19" s="4">
        <v>601.58000000000004</v>
      </c>
    </row>
    <row r="20" spans="1:6" x14ac:dyDescent="0.25">
      <c r="A20" s="5">
        <v>90853</v>
      </c>
      <c r="B20" t="s">
        <v>25</v>
      </c>
      <c r="C20" t="s">
        <v>83</v>
      </c>
      <c r="D20" t="s">
        <v>35</v>
      </c>
      <c r="E20" s="11">
        <v>284.64</v>
      </c>
      <c r="F20" s="4"/>
    </row>
    <row r="21" spans="1:6" x14ac:dyDescent="0.25">
      <c r="A21" s="5">
        <v>90853</v>
      </c>
      <c r="B21" t="s">
        <v>31</v>
      </c>
      <c r="C21" t="s">
        <v>86</v>
      </c>
      <c r="D21" t="s">
        <v>35</v>
      </c>
      <c r="E21" s="11">
        <f>426.96/2.5</f>
        <v>170.78399999999999</v>
      </c>
      <c r="F21" s="4"/>
    </row>
    <row r="22" spans="1:6" x14ac:dyDescent="0.25">
      <c r="A22" s="5">
        <v>90853</v>
      </c>
      <c r="B22" t="s">
        <v>64</v>
      </c>
      <c r="C22" t="s">
        <v>87</v>
      </c>
      <c r="D22" t="s">
        <v>35</v>
      </c>
      <c r="E22" s="11">
        <f>426.96/4</f>
        <v>106.74</v>
      </c>
      <c r="F22" s="4"/>
    </row>
    <row r="23" spans="1:6" x14ac:dyDescent="0.25">
      <c r="A23" s="5">
        <v>90853</v>
      </c>
      <c r="B23" t="s">
        <v>26</v>
      </c>
      <c r="C23" t="s">
        <v>84</v>
      </c>
      <c r="D23" t="s">
        <v>35</v>
      </c>
      <c r="E23" s="11">
        <f>426.96/5</f>
        <v>85.391999999999996</v>
      </c>
      <c r="F23" s="4"/>
    </row>
    <row r="24" spans="1:6" x14ac:dyDescent="0.25">
      <c r="A24" s="5">
        <v>90853</v>
      </c>
      <c r="B24" t="s">
        <v>27</v>
      </c>
      <c r="C24" t="s">
        <v>85</v>
      </c>
      <c r="D24" t="s">
        <v>35</v>
      </c>
      <c r="E24" s="11">
        <f>426.96/6</f>
        <v>71.16</v>
      </c>
      <c r="F24" s="4"/>
    </row>
    <row r="25" spans="1:6" x14ac:dyDescent="0.25">
      <c r="A25" s="5">
        <v>90849</v>
      </c>
      <c r="C25" t="s">
        <v>48</v>
      </c>
      <c r="D25" t="s">
        <v>35</v>
      </c>
      <c r="E25" s="11">
        <v>390.65</v>
      </c>
    </row>
    <row r="26" spans="1:6" x14ac:dyDescent="0.25">
      <c r="A26" s="5">
        <v>90849</v>
      </c>
      <c r="B26" t="s">
        <v>25</v>
      </c>
      <c r="C26" t="s">
        <v>117</v>
      </c>
      <c r="D26" t="s">
        <v>35</v>
      </c>
      <c r="E26" s="11">
        <f>E25/1.5</f>
        <v>260.43333333333334</v>
      </c>
    </row>
    <row r="27" spans="1:6" x14ac:dyDescent="0.25">
      <c r="A27" s="5">
        <v>90849</v>
      </c>
      <c r="B27" t="s">
        <v>31</v>
      </c>
      <c r="C27" t="s">
        <v>118</v>
      </c>
      <c r="D27" t="s">
        <v>35</v>
      </c>
      <c r="E27" s="11">
        <f>E25/2.5</f>
        <v>156.26</v>
      </c>
    </row>
    <row r="28" spans="1:6" x14ac:dyDescent="0.25">
      <c r="A28" s="5">
        <v>90849</v>
      </c>
      <c r="B28" t="s">
        <v>64</v>
      </c>
      <c r="C28" t="s">
        <v>119</v>
      </c>
      <c r="D28" t="s">
        <v>35</v>
      </c>
      <c r="E28" s="11">
        <f>E25/4</f>
        <v>97.662499999999994</v>
      </c>
    </row>
    <row r="29" spans="1:6" x14ac:dyDescent="0.25">
      <c r="A29" s="5">
        <v>90849</v>
      </c>
      <c r="B29" t="s">
        <v>26</v>
      </c>
      <c r="C29" t="s">
        <v>120</v>
      </c>
      <c r="D29" t="s">
        <v>35</v>
      </c>
      <c r="E29" s="11">
        <f>E25/5</f>
        <v>78.13</v>
      </c>
    </row>
    <row r="30" spans="1:6" x14ac:dyDescent="0.25">
      <c r="A30" s="5">
        <v>90849</v>
      </c>
      <c r="B30" t="s">
        <v>27</v>
      </c>
      <c r="C30" t="s">
        <v>121</v>
      </c>
      <c r="D30" t="s">
        <v>35</v>
      </c>
      <c r="E30" s="11">
        <f>E25/6</f>
        <v>65.108333333333334</v>
      </c>
    </row>
    <row r="31" spans="1:6" x14ac:dyDescent="0.25">
      <c r="A31" s="5">
        <v>96130</v>
      </c>
      <c r="C31" t="s">
        <v>49</v>
      </c>
      <c r="D31" t="s">
        <v>50</v>
      </c>
      <c r="E31" s="11">
        <v>763.26</v>
      </c>
    </row>
    <row r="32" spans="1:6" x14ac:dyDescent="0.25">
      <c r="A32" s="5">
        <v>96131</v>
      </c>
      <c r="C32" t="s">
        <v>49</v>
      </c>
      <c r="D32" t="s">
        <v>51</v>
      </c>
      <c r="E32" s="11">
        <v>763.26</v>
      </c>
    </row>
    <row r="33" spans="1:5" x14ac:dyDescent="0.25">
      <c r="A33" s="5">
        <v>96136</v>
      </c>
      <c r="C33" t="s">
        <v>52</v>
      </c>
      <c r="D33" t="s">
        <v>53</v>
      </c>
      <c r="E33" s="11">
        <v>394.36</v>
      </c>
    </row>
    <row r="34" spans="1:5" x14ac:dyDescent="0.25">
      <c r="A34" s="5">
        <v>96137</v>
      </c>
      <c r="C34" t="s">
        <v>52</v>
      </c>
      <c r="D34" t="s">
        <v>54</v>
      </c>
      <c r="E34" s="11">
        <v>393.49</v>
      </c>
    </row>
    <row r="35" spans="1:5" x14ac:dyDescent="0.25">
      <c r="A35" s="5">
        <v>96372</v>
      </c>
      <c r="C35" t="s">
        <v>55</v>
      </c>
      <c r="D35" t="s">
        <v>35</v>
      </c>
      <c r="E35" s="11">
        <v>57.38</v>
      </c>
    </row>
    <row r="36" spans="1:5" x14ac:dyDescent="0.25">
      <c r="A36" s="5">
        <v>97166</v>
      </c>
      <c r="C36" t="s">
        <v>56</v>
      </c>
      <c r="D36" t="s">
        <v>35</v>
      </c>
      <c r="E36" s="11">
        <v>509.49</v>
      </c>
    </row>
    <row r="37" spans="1:5" x14ac:dyDescent="0.25">
      <c r="A37" s="5">
        <v>97167</v>
      </c>
      <c r="C37" t="s">
        <v>56</v>
      </c>
      <c r="D37" t="s">
        <v>35</v>
      </c>
      <c r="E37" s="11">
        <v>625.74</v>
      </c>
    </row>
    <row r="38" spans="1:5" x14ac:dyDescent="0.25">
      <c r="A38" s="5">
        <v>99202</v>
      </c>
      <c r="C38" t="s">
        <v>57</v>
      </c>
      <c r="D38" t="s">
        <v>35</v>
      </c>
      <c r="E38" s="11">
        <f>17.12*15</f>
        <v>256.8</v>
      </c>
    </row>
    <row r="39" spans="1:5" x14ac:dyDescent="0.25">
      <c r="A39" s="5">
        <v>99203</v>
      </c>
      <c r="C39" t="s">
        <v>57</v>
      </c>
      <c r="D39" t="s">
        <v>35</v>
      </c>
      <c r="E39" s="11">
        <f>17.12*30</f>
        <v>513.6</v>
      </c>
    </row>
    <row r="40" spans="1:5" x14ac:dyDescent="0.25">
      <c r="A40" s="5">
        <v>99204</v>
      </c>
      <c r="C40" t="s">
        <v>57</v>
      </c>
      <c r="D40" t="s">
        <v>35</v>
      </c>
      <c r="E40" s="11">
        <f>17.12*45</f>
        <v>770.40000000000009</v>
      </c>
    </row>
    <row r="41" spans="1:5" x14ac:dyDescent="0.25">
      <c r="A41" s="5">
        <v>99205</v>
      </c>
      <c r="C41" t="s">
        <v>57</v>
      </c>
      <c r="D41" t="s">
        <v>35</v>
      </c>
      <c r="E41" s="11">
        <f>17.12*60</f>
        <v>1027.2</v>
      </c>
    </row>
    <row r="42" spans="1:5" x14ac:dyDescent="0.25">
      <c r="A42" s="5">
        <v>99211</v>
      </c>
      <c r="C42" t="s">
        <v>58</v>
      </c>
      <c r="D42" t="s">
        <v>35</v>
      </c>
      <c r="E42" s="11">
        <f>10.51*5</f>
        <v>52.55</v>
      </c>
    </row>
    <row r="43" spans="1:5" x14ac:dyDescent="0.25">
      <c r="A43" s="5">
        <v>99212</v>
      </c>
      <c r="C43" t="s">
        <v>58</v>
      </c>
      <c r="D43" t="s">
        <v>35</v>
      </c>
      <c r="E43" s="11">
        <f>10.51*15</f>
        <v>157.65</v>
      </c>
    </row>
    <row r="44" spans="1:5" x14ac:dyDescent="0.25">
      <c r="A44" s="5">
        <v>99213</v>
      </c>
      <c r="C44" t="s">
        <v>58</v>
      </c>
      <c r="D44" t="s">
        <v>35</v>
      </c>
      <c r="E44" s="11">
        <f>10.51*30</f>
        <v>315.3</v>
      </c>
    </row>
    <row r="45" spans="1:5" x14ac:dyDescent="0.25">
      <c r="A45" s="5">
        <v>99214</v>
      </c>
      <c r="C45" t="s">
        <v>58</v>
      </c>
      <c r="D45" t="s">
        <v>35</v>
      </c>
      <c r="E45" s="11">
        <f>10.51*45</f>
        <v>472.95</v>
      </c>
    </row>
    <row r="46" spans="1:5" x14ac:dyDescent="0.25">
      <c r="A46" s="5">
        <v>99215</v>
      </c>
      <c r="C46" t="s">
        <v>58</v>
      </c>
      <c r="D46" t="s">
        <v>35</v>
      </c>
      <c r="E46" s="11">
        <f>10.51*60</f>
        <v>630.6</v>
      </c>
    </row>
    <row r="47" spans="1:5" x14ac:dyDescent="0.25">
      <c r="A47" s="5" t="s">
        <v>6</v>
      </c>
      <c r="C47" t="s">
        <v>59</v>
      </c>
      <c r="D47" t="s">
        <v>35</v>
      </c>
      <c r="E47" s="11">
        <v>255.48</v>
      </c>
    </row>
    <row r="48" spans="1:5" x14ac:dyDescent="0.25">
      <c r="A48" s="5" t="s">
        <v>88</v>
      </c>
      <c r="C48" t="s">
        <v>89</v>
      </c>
      <c r="D48" t="s">
        <v>35</v>
      </c>
      <c r="E48" s="11">
        <v>134.88999999999999</v>
      </c>
    </row>
    <row r="49" spans="1:5" x14ac:dyDescent="0.25">
      <c r="A49" s="5" t="s">
        <v>88</v>
      </c>
      <c r="B49" t="s">
        <v>90</v>
      </c>
      <c r="C49" t="s">
        <v>91</v>
      </c>
      <c r="D49" t="s">
        <v>35</v>
      </c>
      <c r="E49" s="11">
        <v>134.88999999999999</v>
      </c>
    </row>
    <row r="50" spans="1:5" x14ac:dyDescent="0.25">
      <c r="A50" s="5" t="s">
        <v>7</v>
      </c>
      <c r="C50" t="s">
        <v>60</v>
      </c>
      <c r="D50" t="s">
        <v>62</v>
      </c>
      <c r="E50" s="11">
        <v>83.4</v>
      </c>
    </row>
    <row r="51" spans="1:5" x14ac:dyDescent="0.25">
      <c r="A51" s="5" t="s">
        <v>29</v>
      </c>
      <c r="B51" t="s">
        <v>24</v>
      </c>
      <c r="C51" t="s">
        <v>61</v>
      </c>
      <c r="D51" t="s">
        <v>62</v>
      </c>
      <c r="E51" s="11">
        <v>83.4</v>
      </c>
    </row>
    <row r="52" spans="1:5" x14ac:dyDescent="0.25">
      <c r="A52" s="5" t="s">
        <v>7</v>
      </c>
      <c r="B52" t="s">
        <v>22</v>
      </c>
      <c r="C52" t="s">
        <v>122</v>
      </c>
      <c r="D52" t="s">
        <v>62</v>
      </c>
      <c r="E52" s="11">
        <v>83.4</v>
      </c>
    </row>
    <row r="53" spans="1:5" x14ac:dyDescent="0.25">
      <c r="A53" s="5" t="s">
        <v>7</v>
      </c>
      <c r="B53" t="s">
        <v>25</v>
      </c>
      <c r="C53" t="s">
        <v>123</v>
      </c>
      <c r="D53" t="s">
        <v>62</v>
      </c>
      <c r="E53" s="11">
        <f>E52/1.5</f>
        <v>55.6</v>
      </c>
    </row>
    <row r="54" spans="1:5" x14ac:dyDescent="0.25">
      <c r="A54" s="5" t="s">
        <v>7</v>
      </c>
      <c r="B54" t="s">
        <v>31</v>
      </c>
      <c r="C54" t="s">
        <v>124</v>
      </c>
      <c r="D54" t="s">
        <v>62</v>
      </c>
      <c r="E54" s="11">
        <f>E52/2.5</f>
        <v>33.36</v>
      </c>
    </row>
    <row r="55" spans="1:5" x14ac:dyDescent="0.25">
      <c r="A55" s="5" t="s">
        <v>7</v>
      </c>
      <c r="B55" t="s">
        <v>64</v>
      </c>
      <c r="C55" t="s">
        <v>125</v>
      </c>
      <c r="D55" t="s">
        <v>62</v>
      </c>
      <c r="E55" s="11">
        <f>E52/4</f>
        <v>20.85</v>
      </c>
    </row>
    <row r="56" spans="1:5" x14ac:dyDescent="0.25">
      <c r="A56" s="5" t="s">
        <v>7</v>
      </c>
      <c r="B56" t="s">
        <v>26</v>
      </c>
      <c r="C56" t="s">
        <v>126</v>
      </c>
      <c r="D56" t="s">
        <v>62</v>
      </c>
      <c r="E56" s="11">
        <f>E52/5</f>
        <v>16.68</v>
      </c>
    </row>
    <row r="57" spans="1:5" x14ac:dyDescent="0.25">
      <c r="A57" s="5" t="s">
        <v>7</v>
      </c>
      <c r="B57" t="s">
        <v>27</v>
      </c>
      <c r="C57" t="s">
        <v>127</v>
      </c>
      <c r="D57" t="s">
        <v>62</v>
      </c>
      <c r="E57" s="11">
        <f>E52/6</f>
        <v>13.9</v>
      </c>
    </row>
    <row r="58" spans="1:5" x14ac:dyDescent="0.25">
      <c r="A58" s="5" t="s">
        <v>8</v>
      </c>
      <c r="C58" t="s">
        <v>63</v>
      </c>
      <c r="D58" t="s">
        <v>62</v>
      </c>
      <c r="E58" s="11">
        <v>134.88999999999999</v>
      </c>
    </row>
    <row r="59" spans="1:5" x14ac:dyDescent="0.25">
      <c r="A59" s="5" t="s">
        <v>8</v>
      </c>
      <c r="B59" t="s">
        <v>25</v>
      </c>
      <c r="C59" t="s">
        <v>65</v>
      </c>
      <c r="D59" t="s">
        <v>62</v>
      </c>
      <c r="E59" s="11">
        <f>E58/1.5</f>
        <v>89.926666666666662</v>
      </c>
    </row>
    <row r="60" spans="1:5" x14ac:dyDescent="0.25">
      <c r="A60" s="5" t="s">
        <v>30</v>
      </c>
      <c r="B60" t="s">
        <v>31</v>
      </c>
      <c r="C60" t="s">
        <v>66</v>
      </c>
      <c r="D60" t="s">
        <v>62</v>
      </c>
      <c r="E60" s="11">
        <f>E58/2.5</f>
        <v>53.955999999999996</v>
      </c>
    </row>
    <row r="61" spans="1:5" x14ac:dyDescent="0.25">
      <c r="A61" s="5" t="s">
        <v>8</v>
      </c>
      <c r="B61" t="s">
        <v>64</v>
      </c>
      <c r="C61" t="s">
        <v>67</v>
      </c>
      <c r="D61" t="s">
        <v>62</v>
      </c>
      <c r="E61" s="11">
        <f>E58/4</f>
        <v>33.722499999999997</v>
      </c>
    </row>
    <row r="62" spans="1:5" x14ac:dyDescent="0.25">
      <c r="A62" s="5" t="s">
        <v>30</v>
      </c>
      <c r="B62" t="s">
        <v>26</v>
      </c>
      <c r="C62" t="s">
        <v>68</v>
      </c>
      <c r="D62" t="s">
        <v>62</v>
      </c>
      <c r="E62" s="11">
        <f>E58/5</f>
        <v>26.977999999999998</v>
      </c>
    </row>
    <row r="63" spans="1:5" x14ac:dyDescent="0.25">
      <c r="A63" s="5" t="s">
        <v>30</v>
      </c>
      <c r="B63" t="s">
        <v>27</v>
      </c>
      <c r="C63" t="s">
        <v>69</v>
      </c>
      <c r="D63" t="s">
        <v>62</v>
      </c>
      <c r="E63" s="4">
        <f>E58/6</f>
        <v>22.481666666666666</v>
      </c>
    </row>
    <row r="64" spans="1:5" x14ac:dyDescent="0.25">
      <c r="A64" s="5" t="s">
        <v>9</v>
      </c>
      <c r="B64" s="10"/>
      <c r="C64" t="s">
        <v>70</v>
      </c>
      <c r="D64" t="s">
        <v>62</v>
      </c>
      <c r="E64" s="11">
        <v>114.84</v>
      </c>
    </row>
    <row r="65" spans="1:5" x14ac:dyDescent="0.25">
      <c r="A65" s="5" t="s">
        <v>9</v>
      </c>
      <c r="B65" s="10" t="s">
        <v>22</v>
      </c>
      <c r="C65" t="s">
        <v>102</v>
      </c>
      <c r="D65" t="s">
        <v>62</v>
      </c>
      <c r="E65" s="11">
        <v>114.84</v>
      </c>
    </row>
    <row r="66" spans="1:5" x14ac:dyDescent="0.25">
      <c r="A66" s="5" t="s">
        <v>9</v>
      </c>
      <c r="B66" s="10" t="s">
        <v>92</v>
      </c>
      <c r="C66" t="s">
        <v>95</v>
      </c>
      <c r="D66" t="s">
        <v>62</v>
      </c>
      <c r="E66" s="11">
        <v>114.84</v>
      </c>
    </row>
    <row r="67" spans="1:5" x14ac:dyDescent="0.25">
      <c r="A67" s="5" t="s">
        <v>9</v>
      </c>
      <c r="B67" s="10" t="s">
        <v>93</v>
      </c>
      <c r="C67" t="s">
        <v>96</v>
      </c>
      <c r="D67" t="s">
        <v>62</v>
      </c>
      <c r="E67" s="11">
        <v>114.84</v>
      </c>
    </row>
    <row r="68" spans="1:5" x14ac:dyDescent="0.25">
      <c r="A68" s="5" t="s">
        <v>94</v>
      </c>
      <c r="B68" s="10" t="s">
        <v>25</v>
      </c>
      <c r="C68" t="s">
        <v>97</v>
      </c>
      <c r="D68" t="s">
        <v>62</v>
      </c>
      <c r="E68" s="11">
        <f>E67/1.5</f>
        <v>76.56</v>
      </c>
    </row>
    <row r="69" spans="1:5" x14ac:dyDescent="0.25">
      <c r="A69" s="5" t="s">
        <v>9</v>
      </c>
      <c r="B69" s="10" t="s">
        <v>31</v>
      </c>
      <c r="C69" t="s">
        <v>98</v>
      </c>
      <c r="D69" t="s">
        <v>62</v>
      </c>
      <c r="E69" s="11">
        <f>E67/2.5</f>
        <v>45.936</v>
      </c>
    </row>
    <row r="70" spans="1:5" x14ac:dyDescent="0.25">
      <c r="A70" s="5" t="s">
        <v>9</v>
      </c>
      <c r="B70" s="10" t="s">
        <v>64</v>
      </c>
      <c r="C70" t="s">
        <v>99</v>
      </c>
      <c r="D70" t="s">
        <v>62</v>
      </c>
      <c r="E70" s="11">
        <f>E67/4</f>
        <v>28.71</v>
      </c>
    </row>
    <row r="71" spans="1:5" x14ac:dyDescent="0.25">
      <c r="A71" s="5" t="s">
        <v>9</v>
      </c>
      <c r="B71" s="10" t="s">
        <v>26</v>
      </c>
      <c r="C71" t="s">
        <v>100</v>
      </c>
      <c r="D71" t="s">
        <v>62</v>
      </c>
      <c r="E71" s="11">
        <f>E67/5</f>
        <v>22.968</v>
      </c>
    </row>
    <row r="72" spans="1:5" x14ac:dyDescent="0.25">
      <c r="A72" s="5" t="s">
        <v>9</v>
      </c>
      <c r="B72" s="10" t="s">
        <v>27</v>
      </c>
      <c r="C72" t="s">
        <v>101</v>
      </c>
      <c r="D72" t="s">
        <v>62</v>
      </c>
      <c r="E72" s="11">
        <f>E67/6</f>
        <v>19.14</v>
      </c>
    </row>
    <row r="73" spans="1:5" x14ac:dyDescent="0.25">
      <c r="A73" s="5" t="s">
        <v>10</v>
      </c>
      <c r="C73" t="s">
        <v>71</v>
      </c>
      <c r="D73" t="s">
        <v>62</v>
      </c>
      <c r="E73" s="11">
        <v>462.92</v>
      </c>
    </row>
    <row r="74" spans="1:5" x14ac:dyDescent="0.25">
      <c r="A74" s="5" t="s">
        <v>32</v>
      </c>
      <c r="B74" t="s">
        <v>28</v>
      </c>
      <c r="C74" t="s">
        <v>72</v>
      </c>
      <c r="D74" t="s">
        <v>62</v>
      </c>
      <c r="E74" s="11">
        <v>710.57</v>
      </c>
    </row>
    <row r="75" spans="1:5" x14ac:dyDescent="0.25">
      <c r="A75" s="5" t="s">
        <v>11</v>
      </c>
      <c r="C75" t="s">
        <v>73</v>
      </c>
      <c r="D75" t="s">
        <v>62</v>
      </c>
      <c r="E75" s="11">
        <v>264.89999999999998</v>
      </c>
    </row>
    <row r="76" spans="1:5" x14ac:dyDescent="0.25">
      <c r="A76" s="5" t="s">
        <v>12</v>
      </c>
      <c r="C76" t="s">
        <v>73</v>
      </c>
      <c r="D76" t="s">
        <v>74</v>
      </c>
      <c r="E76" s="11">
        <v>844.7</v>
      </c>
    </row>
    <row r="77" spans="1:5" x14ac:dyDescent="0.25">
      <c r="A77" s="5" t="s">
        <v>12</v>
      </c>
      <c r="B77" t="s">
        <v>22</v>
      </c>
      <c r="C77" t="s">
        <v>128</v>
      </c>
      <c r="D77" t="s">
        <v>74</v>
      </c>
      <c r="E77" s="11">
        <v>844.7</v>
      </c>
    </row>
    <row r="78" spans="1:5" x14ac:dyDescent="0.25">
      <c r="A78" s="5" t="s">
        <v>12</v>
      </c>
      <c r="B78" t="s">
        <v>129</v>
      </c>
      <c r="C78" t="s">
        <v>130</v>
      </c>
      <c r="D78" t="s">
        <v>74</v>
      </c>
      <c r="E78" s="11">
        <v>844.7</v>
      </c>
    </row>
    <row r="79" spans="1:5" x14ac:dyDescent="0.25">
      <c r="A79" s="5" t="s">
        <v>12</v>
      </c>
      <c r="B79" t="s">
        <v>25</v>
      </c>
      <c r="C79" t="s">
        <v>131</v>
      </c>
      <c r="D79" t="s">
        <v>74</v>
      </c>
      <c r="E79" s="11">
        <f>E78/1.5</f>
        <v>563.13333333333333</v>
      </c>
    </row>
    <row r="80" spans="1:5" x14ac:dyDescent="0.25">
      <c r="A80" s="5" t="s">
        <v>12</v>
      </c>
      <c r="B80" t="s">
        <v>31</v>
      </c>
      <c r="C80" t="s">
        <v>132</v>
      </c>
      <c r="D80" t="s">
        <v>74</v>
      </c>
      <c r="E80" s="11">
        <f>E78/2.5</f>
        <v>337.88</v>
      </c>
    </row>
    <row r="81" spans="1:5" x14ac:dyDescent="0.25">
      <c r="A81" s="5" t="s">
        <v>12</v>
      </c>
      <c r="B81" t="s">
        <v>64</v>
      </c>
      <c r="C81" t="s">
        <v>133</v>
      </c>
      <c r="D81" t="s">
        <v>74</v>
      </c>
      <c r="E81" s="11">
        <f>E78/4</f>
        <v>211.17500000000001</v>
      </c>
    </row>
    <row r="82" spans="1:5" x14ac:dyDescent="0.25">
      <c r="A82" s="5" t="s">
        <v>12</v>
      </c>
      <c r="B82" t="s">
        <v>26</v>
      </c>
      <c r="C82" t="s">
        <v>134</v>
      </c>
      <c r="D82" t="s">
        <v>74</v>
      </c>
      <c r="E82" s="4">
        <f>E78/5</f>
        <v>168.94</v>
      </c>
    </row>
    <row r="83" spans="1:5" x14ac:dyDescent="0.25">
      <c r="A83" s="5" t="s">
        <v>12</v>
      </c>
      <c r="B83" t="s">
        <v>27</v>
      </c>
      <c r="C83" t="s">
        <v>135</v>
      </c>
      <c r="D83" t="s">
        <v>74</v>
      </c>
      <c r="E83" s="11">
        <f>E78/6</f>
        <v>140.78333333333333</v>
      </c>
    </row>
    <row r="84" spans="1:5" x14ac:dyDescent="0.25">
      <c r="A84" s="5" t="s">
        <v>13</v>
      </c>
      <c r="B84" t="s">
        <v>103</v>
      </c>
      <c r="C84" t="s">
        <v>104</v>
      </c>
      <c r="D84" t="s">
        <v>62</v>
      </c>
      <c r="E84" s="11">
        <v>335.15</v>
      </c>
    </row>
    <row r="85" spans="1:5" x14ac:dyDescent="0.25">
      <c r="A85" s="5" t="s">
        <v>13</v>
      </c>
      <c r="B85" s="10" t="s">
        <v>105</v>
      </c>
      <c r="C85" t="s">
        <v>106</v>
      </c>
      <c r="D85" t="s">
        <v>62</v>
      </c>
      <c r="E85" s="11">
        <v>335.15</v>
      </c>
    </row>
    <row r="86" spans="1:5" x14ac:dyDescent="0.25">
      <c r="A86" s="5" t="s">
        <v>13</v>
      </c>
      <c r="B86" s="10" t="s">
        <v>107</v>
      </c>
      <c r="C86" t="s">
        <v>108</v>
      </c>
      <c r="D86" t="s">
        <v>62</v>
      </c>
      <c r="E86" s="11">
        <v>335.15</v>
      </c>
    </row>
    <row r="87" spans="1:5" x14ac:dyDescent="0.25">
      <c r="A87" s="5" t="s">
        <v>13</v>
      </c>
      <c r="B87" s="10" t="s">
        <v>109</v>
      </c>
      <c r="C87" t="s">
        <v>110</v>
      </c>
      <c r="D87" t="s">
        <v>62</v>
      </c>
      <c r="E87" s="11">
        <v>335.15</v>
      </c>
    </row>
    <row r="88" spans="1:5" x14ac:dyDescent="0.25">
      <c r="A88" s="5" t="s">
        <v>111</v>
      </c>
      <c r="B88" s="10"/>
      <c r="C88" t="s">
        <v>112</v>
      </c>
      <c r="D88" t="s">
        <v>62</v>
      </c>
      <c r="E88" s="4">
        <v>335.15</v>
      </c>
    </row>
    <row r="89" spans="1:5" x14ac:dyDescent="0.25">
      <c r="A89" s="5" t="s">
        <v>14</v>
      </c>
      <c r="C89" t="s">
        <v>75</v>
      </c>
      <c r="D89" t="s">
        <v>62</v>
      </c>
      <c r="E89" s="4">
        <v>11.97</v>
      </c>
    </row>
    <row r="90" spans="1:5" x14ac:dyDescent="0.25">
      <c r="A90" s="5" t="s">
        <v>15</v>
      </c>
      <c r="C90" t="s">
        <v>76</v>
      </c>
      <c r="D90" t="s">
        <v>35</v>
      </c>
      <c r="E90" s="4">
        <v>12.96</v>
      </c>
    </row>
    <row r="91" spans="1:5" x14ac:dyDescent="0.25">
      <c r="A91" s="5" t="s">
        <v>16</v>
      </c>
      <c r="B91" s="10"/>
      <c r="C91" t="s">
        <v>77</v>
      </c>
      <c r="D91" t="s">
        <v>35</v>
      </c>
      <c r="E91" s="11">
        <v>277.70999999999998</v>
      </c>
    </row>
    <row r="92" spans="1:5" x14ac:dyDescent="0.25">
      <c r="A92" s="5" t="s">
        <v>33</v>
      </c>
      <c r="B92" s="10" t="s">
        <v>25</v>
      </c>
      <c r="C92" t="s">
        <v>113</v>
      </c>
      <c r="D92" t="s">
        <v>35</v>
      </c>
      <c r="E92" s="11">
        <f>E91/1.5</f>
        <v>185.14</v>
      </c>
    </row>
    <row r="93" spans="1:5" x14ac:dyDescent="0.25">
      <c r="A93" s="5" t="s">
        <v>16</v>
      </c>
      <c r="B93" s="10" t="s">
        <v>31</v>
      </c>
      <c r="C93" t="s">
        <v>78</v>
      </c>
      <c r="D93" t="s">
        <v>35</v>
      </c>
      <c r="E93" s="11">
        <f>E92/2.5</f>
        <v>74.055999999999997</v>
      </c>
    </row>
    <row r="94" spans="1:5" x14ac:dyDescent="0.25">
      <c r="A94" s="5" t="s">
        <v>33</v>
      </c>
      <c r="B94" s="10" t="s">
        <v>64</v>
      </c>
      <c r="C94" t="s">
        <v>114</v>
      </c>
      <c r="D94" t="s">
        <v>35</v>
      </c>
      <c r="E94" s="11">
        <f>E91/4</f>
        <v>69.427499999999995</v>
      </c>
    </row>
    <row r="95" spans="1:5" x14ac:dyDescent="0.25">
      <c r="A95" s="5" t="s">
        <v>33</v>
      </c>
      <c r="B95" s="10" t="s">
        <v>26</v>
      </c>
      <c r="C95" t="s">
        <v>115</v>
      </c>
      <c r="D95" t="s">
        <v>35</v>
      </c>
      <c r="E95" s="11">
        <f>E91/5</f>
        <v>55.541999999999994</v>
      </c>
    </row>
    <row r="96" spans="1:5" x14ac:dyDescent="0.25">
      <c r="A96" s="5" t="s">
        <v>33</v>
      </c>
      <c r="B96" s="10" t="s">
        <v>27</v>
      </c>
      <c r="C96" t="s">
        <v>116</v>
      </c>
      <c r="D96" t="s">
        <v>35</v>
      </c>
      <c r="E96" s="11">
        <f>E91/6</f>
        <v>46.284999999999997</v>
      </c>
    </row>
    <row r="97" spans="1:5" x14ac:dyDescent="0.25">
      <c r="A97" s="5" t="s">
        <v>17</v>
      </c>
      <c r="B97" s="10"/>
      <c r="C97" t="s">
        <v>79</v>
      </c>
      <c r="D97" t="s">
        <v>62</v>
      </c>
      <c r="E97" s="11">
        <v>389.67</v>
      </c>
    </row>
    <row r="98" spans="1:5" x14ac:dyDescent="0.25">
      <c r="A98" s="5" t="s">
        <v>18</v>
      </c>
      <c r="C98" t="s">
        <v>80</v>
      </c>
      <c r="D98" t="s">
        <v>35</v>
      </c>
      <c r="E98" s="4">
        <v>130.31</v>
      </c>
    </row>
    <row r="99" spans="1:5" x14ac:dyDescent="0.25">
      <c r="A99" s="5" t="s">
        <v>19</v>
      </c>
      <c r="C99" t="s">
        <v>81</v>
      </c>
      <c r="D99" t="s">
        <v>62</v>
      </c>
      <c r="E99" s="4">
        <v>148.41999999999999</v>
      </c>
    </row>
    <row r="100" spans="1:5" x14ac:dyDescent="0.25">
      <c r="A100" s="5" t="s">
        <v>20</v>
      </c>
      <c r="C100" t="s">
        <v>82</v>
      </c>
      <c r="D100" t="s">
        <v>35</v>
      </c>
      <c r="E100" s="4">
        <v>412.77</v>
      </c>
    </row>
  </sheetData>
  <autoFilter ref="A5:D100" xr:uid="{4006D92F-5059-44BE-B8C0-129F11E56B79}">
    <sortState xmlns:xlrd2="http://schemas.microsoft.com/office/spreadsheetml/2017/richdata2" ref="A75:D75">
      <sortCondition ref="A5:A100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E4352E138738498E1ABB792EBAD3BB" ma:contentTypeVersion="4" ma:contentTypeDescription="Create a new document." ma:contentTypeScope="" ma:versionID="e8369a6c758ad696da958408bd46ee23">
  <xsd:schema xmlns:xsd="http://www.w3.org/2001/XMLSchema" xmlns:xs="http://www.w3.org/2001/XMLSchema" xmlns:p="http://schemas.microsoft.com/office/2006/metadata/properties" xmlns:ns2="4ba4fdf2-f128-44cf-8ab3-d31459aaf983" targetNamespace="http://schemas.microsoft.com/office/2006/metadata/properties" ma:root="true" ma:fieldsID="e5fa0eb2a494213e0e6c9b3a451759df" ns2:_="">
    <xsd:import namespace="4ba4fdf2-f128-44cf-8ab3-d31459aaf9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4fdf2-f128-44cf-8ab3-d31459aaf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2CB5C9-B612-4951-9875-2AB50C35C32B}"/>
</file>

<file path=customXml/itemProps2.xml><?xml version="1.0" encoding="utf-8"?>
<ds:datastoreItem xmlns:ds="http://schemas.openxmlformats.org/officeDocument/2006/customXml" ds:itemID="{E1C99B6B-9185-47E7-BECD-62197324DF1F}"/>
</file>

<file path=customXml/itemProps3.xml><?xml version="1.0" encoding="utf-8"?>
<ds:datastoreItem xmlns:ds="http://schemas.openxmlformats.org/officeDocument/2006/customXml" ds:itemID="{E46E8B71-1625-4413-8A59-2D6752FFA2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DesJardins</dc:creator>
  <cp:lastModifiedBy>Kristin DesJardins</cp:lastModifiedBy>
  <dcterms:created xsi:type="dcterms:W3CDTF">2023-10-23T15:37:07Z</dcterms:created>
  <dcterms:modified xsi:type="dcterms:W3CDTF">2024-11-01T13:35:30Z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0x0101005CE4352E138738498E1ABB792EBAD3BB</vt:lpwstr>
  </property>
</Properties>
</file>